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Ekonomi\Gemensamt\VT\EKONOMI\80 Team avtal\Avräkningar och trafikfakturor\2026\Index\Taxi-serviceresor\"/>
    </mc:Choice>
  </mc:AlternateContent>
  <xr:revisionPtr revIDLastSave="0" documentId="13_ncr:1_{B6C8064C-CC1D-40A9-BB02-823E9C2CE6F4}" xr6:coauthVersionLast="47" xr6:coauthVersionMax="47" xr10:uidLastSave="{00000000-0000-0000-0000-000000000000}"/>
  <bookViews>
    <workbookView xWindow="-120" yWindow="-120" windowWidth="51840" windowHeight="21120" tabRatio="1000" xr2:uid="{36B1F930-9FE0-40EA-8EA0-C1E70D135D10}"/>
  </bookViews>
  <sheets>
    <sheet name="Drivmedelkomponent" sheetId="3" r:id="rId1"/>
    <sheet name="Månadsvi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C28" i="1"/>
  <c r="AK10" i="1"/>
  <c r="AK9" i="1"/>
  <c r="AK8" i="1"/>
  <c r="AK7" i="1"/>
  <c r="AK6" i="1"/>
  <c r="AK5" i="1"/>
  <c r="AI9" i="1" l="1"/>
  <c r="AI8" i="1"/>
  <c r="AI7" i="1"/>
  <c r="AI6" i="1"/>
  <c r="AI5" i="1"/>
  <c r="AA9" i="3"/>
  <c r="AA8" i="3"/>
  <c r="AA7" i="3"/>
  <c r="AA6" i="3"/>
  <c r="AA5" i="3"/>
  <c r="C27" i="1"/>
  <c r="C26" i="1"/>
  <c r="AI10" i="1" l="1"/>
  <c r="AA10" i="3"/>
  <c r="C24" i="3" s="1"/>
  <c r="AG10" i="1"/>
  <c r="AG5" i="1"/>
  <c r="AG9" i="1"/>
  <c r="AG8" i="1"/>
  <c r="AG7" i="1"/>
  <c r="AG6" i="1"/>
  <c r="Y9" i="3" l="1"/>
  <c r="W9" i="3"/>
  <c r="U9" i="3"/>
  <c r="S9" i="3"/>
  <c r="Q9" i="3"/>
  <c r="O9" i="3"/>
  <c r="M9" i="3"/>
  <c r="K9" i="3"/>
  <c r="I9" i="3"/>
  <c r="Y8" i="3"/>
  <c r="W8" i="3"/>
  <c r="U8" i="3"/>
  <c r="S8" i="3"/>
  <c r="Q8" i="3"/>
  <c r="O8" i="3"/>
  <c r="M8" i="3"/>
  <c r="K8" i="3"/>
  <c r="I8" i="3"/>
  <c r="Y7" i="3"/>
  <c r="W7" i="3"/>
  <c r="U7" i="3"/>
  <c r="S7" i="3"/>
  <c r="Q7" i="3"/>
  <c r="O7" i="3"/>
  <c r="M7" i="3"/>
  <c r="K7" i="3"/>
  <c r="I7" i="3"/>
  <c r="Y6" i="3"/>
  <c r="W6" i="3"/>
  <c r="U6" i="3"/>
  <c r="S6" i="3"/>
  <c r="Q6" i="3"/>
  <c r="O6" i="3"/>
  <c r="M6" i="3"/>
  <c r="K6" i="3"/>
  <c r="I6" i="3"/>
  <c r="Y5" i="3"/>
  <c r="W5" i="3"/>
  <c r="U5" i="3"/>
  <c r="S5" i="3"/>
  <c r="Q5" i="3"/>
  <c r="O5" i="3"/>
  <c r="M5" i="3"/>
  <c r="K5" i="3"/>
  <c r="I5" i="3"/>
  <c r="AE9" i="1"/>
  <c r="AE8" i="1"/>
  <c r="AE7" i="1"/>
  <c r="AE6" i="1"/>
  <c r="AE5" i="1"/>
  <c r="I10" i="3" l="1"/>
  <c r="K10" i="3"/>
  <c r="C16" i="3" s="1"/>
  <c r="M10" i="3"/>
  <c r="C17" i="3" s="1"/>
  <c r="O10" i="3"/>
  <c r="C18" i="3" s="1"/>
  <c r="Q10" i="3"/>
  <c r="C19" i="3" s="1"/>
  <c r="S10" i="3"/>
  <c r="C20" i="3" s="1"/>
  <c r="U10" i="3"/>
  <c r="C21" i="3" s="1"/>
  <c r="W10" i="3"/>
  <c r="C22" i="3" s="1"/>
  <c r="Y10" i="3"/>
  <c r="C23" i="3" s="1"/>
  <c r="C25" i="1"/>
  <c r="AC10" i="1"/>
  <c r="AC9" i="1"/>
  <c r="AC8" i="1"/>
  <c r="AC7" i="1"/>
  <c r="AC6" i="1"/>
  <c r="AC5" i="1"/>
  <c r="AE10" i="1" l="1"/>
  <c r="AA9" i="1"/>
  <c r="Y9" i="1"/>
  <c r="W9" i="1"/>
  <c r="U9" i="1"/>
  <c r="S9" i="1"/>
  <c r="Q9" i="1"/>
  <c r="O9" i="1"/>
  <c r="M9" i="1"/>
  <c r="K9" i="1"/>
  <c r="I9" i="1"/>
  <c r="AA8" i="1"/>
  <c r="Y8" i="1"/>
  <c r="W8" i="1"/>
  <c r="U8" i="1"/>
  <c r="S8" i="1"/>
  <c r="Q8" i="1"/>
  <c r="O8" i="1"/>
  <c r="M8" i="1"/>
  <c r="K8" i="1"/>
  <c r="I8" i="1"/>
  <c r="AA7" i="1"/>
  <c r="Y7" i="1"/>
  <c r="W7" i="1"/>
  <c r="U7" i="1"/>
  <c r="S7" i="1"/>
  <c r="Q7" i="1"/>
  <c r="O7" i="1"/>
  <c r="M7" i="1"/>
  <c r="K7" i="1"/>
  <c r="I7" i="1"/>
  <c r="AA6" i="1"/>
  <c r="Y6" i="1"/>
  <c r="W6" i="1"/>
  <c r="U6" i="1"/>
  <c r="S6" i="1"/>
  <c r="Q6" i="1"/>
  <c r="O6" i="1"/>
  <c r="M6" i="1"/>
  <c r="K6" i="1"/>
  <c r="I6" i="1"/>
  <c r="AA5" i="1"/>
  <c r="AA10" i="1" s="1"/>
  <c r="C24" i="1" s="1"/>
  <c r="Y5" i="1"/>
  <c r="Y10" i="1" s="1"/>
  <c r="C23" i="1" s="1"/>
  <c r="W5" i="1"/>
  <c r="W10" i="1" s="1"/>
  <c r="C22" i="1" s="1"/>
  <c r="U5" i="1"/>
  <c r="U10" i="1" s="1"/>
  <c r="C21" i="1" s="1"/>
  <c r="S5" i="1"/>
  <c r="S10" i="1" s="1"/>
  <c r="C20" i="1" s="1"/>
  <c r="Q5" i="1"/>
  <c r="Q10" i="1" s="1"/>
  <c r="C19" i="1" s="1"/>
  <c r="O5" i="1"/>
  <c r="O10" i="1" s="1"/>
  <c r="C18" i="1" s="1"/>
  <c r="M5" i="1"/>
  <c r="M10" i="1" s="1"/>
  <c r="C17" i="1" s="1"/>
  <c r="K5" i="1"/>
  <c r="K10" i="1" s="1"/>
  <c r="C16" i="1" s="1"/>
  <c r="I5" i="1"/>
  <c r="I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Tobias Larsson Wallander</author>
  </authors>
  <commentList>
    <comment ref="C5" authorId="0" shapeId="0" xr:uid="{9F4F865E-4995-4127-A9F3-188C34134703}">
      <text>
        <r>
          <rPr>
            <sz val="8"/>
            <color indexed="81"/>
            <rFont val="Tahoma"/>
            <family val="2"/>
          </rPr>
          <t>Tidigare KPI 6214 diesel</t>
        </r>
      </text>
    </comment>
    <comment ref="C8" authorId="0" shapeId="0" xr:uid="{002EA791-6109-4CA3-BECC-6AADFD7EA24D}">
      <text>
        <r>
          <rPr>
            <sz val="8"/>
            <color indexed="81"/>
            <rFont val="Tahoma"/>
            <family val="2"/>
          </rPr>
          <t>Tidigare KPI 6221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Tobias Larsson Wallander</author>
  </authors>
  <commentList>
    <comment ref="C5" authorId="0" shapeId="0" xr:uid="{823A6701-96C5-4E7E-9F3B-DBCF7CCB08E7}">
      <text>
        <r>
          <rPr>
            <sz val="8"/>
            <color indexed="81"/>
            <rFont val="Tahoma"/>
            <family val="2"/>
          </rPr>
          <t>Tidigare KPI 6214 diesel</t>
        </r>
      </text>
    </comment>
    <comment ref="C8" authorId="0" shapeId="0" xr:uid="{CD7E8CC5-9F4A-49C2-9AFB-44E9DF437912}">
      <text>
        <r>
          <rPr>
            <sz val="8"/>
            <color indexed="81"/>
            <rFont val="Tahoma"/>
            <family val="2"/>
          </rPr>
          <t>Tidigare KPI 6221</t>
        </r>
      </text>
    </comment>
  </commentList>
</comments>
</file>

<file path=xl/sharedStrings.xml><?xml version="1.0" encoding="utf-8"?>
<sst xmlns="http://schemas.openxmlformats.org/spreadsheetml/2006/main" count="40" uniqueCount="16">
  <si>
    <t>Beräkning drivmedelskomponent</t>
  </si>
  <si>
    <t>Släp</t>
  </si>
  <si>
    <t>Andel</t>
  </si>
  <si>
    <t>Bas</t>
  </si>
  <si>
    <t>Diesel</t>
  </si>
  <si>
    <t>1 månad</t>
  </si>
  <si>
    <t>HVO</t>
  </si>
  <si>
    <t>HVO-index</t>
  </si>
  <si>
    <t>Fordonsgas</t>
  </si>
  <si>
    <t>Pumppris</t>
  </si>
  <si>
    <t>Bensin</t>
  </si>
  <si>
    <t xml:space="preserve">El </t>
  </si>
  <si>
    <t>Elindex Snitt</t>
  </si>
  <si>
    <t>Tabell Drivmedelskomponent</t>
  </si>
  <si>
    <t>07.2.2.1 Diesel (IV)</t>
  </si>
  <si>
    <t>07.2.2.2 Bensin (IV)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</si>
</sst>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mmmm\ yyyy;@"/>
    <numFmt numFmtId="165" formatCode="0.0%"/>
  </numFmts>
  <fonts count="4" x14ac:knownFonts="1">
    <font>
      <sz val="10"/>
      <color theme="1"/>
      <name val="Times New Roman"/>
      <family val="2"/>
      <scheme val="minor"/>
    </font>
    <font>
      <b/>
      <sz val="16"/>
      <color theme="1"/>
      <name val="Times New Roman"/>
      <family val="1"/>
      <scheme val="minor"/>
    </font>
    <font>
      <b/>
      <sz val="10"/>
      <color theme="1"/>
      <name val="Times New Roman"/>
      <family val="1"/>
      <scheme val="minor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7" fontId="0" fillId="0" borderId="3" xfId="0" applyNumberFormat="1" applyBorder="1"/>
    <xf numFmtId="164" fontId="0" fillId="0" borderId="2" xfId="0" applyNumberFormat="1" applyBorder="1"/>
    <xf numFmtId="17" fontId="0" fillId="0" borderId="1" xfId="0" applyNumberFormat="1" applyBorder="1"/>
    <xf numFmtId="165" fontId="0" fillId="0" borderId="0" xfId="0" applyNumberFormat="1"/>
    <xf numFmtId="0" fontId="0" fillId="0" borderId="4" xfId="0" applyBorder="1"/>
    <xf numFmtId="2" fontId="0" fillId="0" borderId="4" xfId="0" applyNumberFormat="1" applyBorder="1"/>
    <xf numFmtId="2" fontId="0" fillId="0" borderId="0" xfId="0" applyNumberFormat="1"/>
    <xf numFmtId="165" fontId="0" fillId="0" borderId="1" xfId="0" applyNumberFormat="1" applyBorder="1"/>
    <xf numFmtId="2" fontId="0" fillId="0" borderId="2" xfId="0" applyNumberFormat="1" applyBorder="1"/>
    <xf numFmtId="0" fontId="2" fillId="0" borderId="4" xfId="0" applyFont="1" applyBorder="1"/>
    <xf numFmtId="0" fontId="2" fillId="0" borderId="0" xfId="0" applyFont="1"/>
    <xf numFmtId="2" fontId="2" fillId="0" borderId="4" xfId="0" applyNumberFormat="1" applyFont="1" applyBorder="1"/>
    <xf numFmtId="0" fontId="2" fillId="2" borderId="5" xfId="0" applyFont="1" applyFill="1" applyBorder="1"/>
    <xf numFmtId="0" fontId="0" fillId="2" borderId="5" xfId="0" applyFill="1" applyBorder="1"/>
    <xf numFmtId="17" fontId="0" fillId="0" borderId="5" xfId="0" applyNumberFormat="1" applyBorder="1"/>
    <xf numFmtId="0" fontId="0" fillId="0" borderId="5" xfId="0" applyBorder="1"/>
    <xf numFmtId="2" fontId="0" fillId="0" borderId="5" xfId="0" applyNumberFormat="1" applyBorder="1"/>
    <xf numFmtId="17" fontId="0" fillId="0" borderId="0" xfId="0" applyNumberFormat="1"/>
    <xf numFmtId="2" fontId="0" fillId="0" borderId="1" xfId="0" applyNumberFormat="1" applyBorder="1"/>
    <xf numFmtId="2" fontId="0" fillId="0" borderId="3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241300</xdr:colOff>
      <xdr:row>11</xdr:row>
      <xdr:rowOff>139700</xdr:rowOff>
    </xdr:from>
    <xdr:to>
      <xdr:col>14</xdr:col>
      <xdr:colOff>57150</xdr:colOff>
      <xdr:row>25</xdr:row>
      <xdr:rowOff>139700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C858069-6FD0-2FCD-5F01-686D80CDD358}"/>
            </a:ext>
          </a:extLst>
        </xdr:cNvPr>
        <xdr:cNvSpPr txBox="1"/>
      </xdr:nvSpPr>
      <xdr:spPr>
        <a:xfrm>
          <a:off x="2743200" y="2044700"/>
          <a:ext cx="4768850" cy="231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</a:t>
          </a: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är till för att hantera övergången från Taxiindex till Indexkorg för serviceresor i pågående avtal. Därför har drivmedelskomponenten fast fördelning av olika drivmedel. I nya avtal där man startar med indexkorg för serviceresor skall INTE drivmedelskomponenten användas. Index för drivmedel skall då utgöras av det eller de index som avspeglar de drivmedel som används i det specifika avtalet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redovisas kvartalsvis på samma sätt som Taxiindex tidigare gjorde, och är tänkt att användas på det sättet.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fliken månadsvis visas drivmedelskomponenten per månad. Det är som en information om hur det rör sig månadsvis i de fall det finns en diskussion om kostnadsutvecklingen.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14</xdr:col>
      <xdr:colOff>355600</xdr:colOff>
      <xdr:row>26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4EB3593-8B87-4584-ACE9-81332F66E3AE}"/>
            </a:ext>
          </a:extLst>
        </xdr:cNvPr>
        <xdr:cNvSpPr txBox="1"/>
      </xdr:nvSpPr>
      <xdr:spPr>
        <a:xfrm>
          <a:off x="3041650" y="2070100"/>
          <a:ext cx="4768850" cy="231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</a:t>
          </a: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är till för att hantera övergången från Taxiindex till Indexkorg för serviceresor i pågående avtal. Därför har drivmedelskomponenten fast fördelning av olika drivmedel. I nya avtal där man startar med indexkorg för serviceresor skall INTE drivmedelskomponenten användas. Index för drivmedel skall då utgöras av det eller de index som avspeglar de drivmedel som används i det specifika avtalet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redovisas kvartalsvis på samma sätt som Taxiindex tidigare gjorde, och är tänkt att användas på det sättet.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fliken månadsvis visas drivmedelskomponenten per månad. Det är som en information om hur det rör sig månadsvis i de fall det finns en diskussion om kostnadsutvecklingen.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Västtrafik">
  <a:themeElements>
    <a:clrScheme name="Västtrafik">
      <a:dk1>
        <a:sysClr val="windowText" lastClr="000000"/>
      </a:dk1>
      <a:lt1>
        <a:sysClr val="window" lastClr="FFFFFF"/>
      </a:lt1>
      <a:dk2>
        <a:srgbClr val="00AAEB"/>
      </a:dk2>
      <a:lt2>
        <a:srgbClr val="FFFFFF"/>
      </a:lt2>
      <a:accent1>
        <a:srgbClr val="00AAEB"/>
      </a:accent1>
      <a:accent2>
        <a:srgbClr val="50B746"/>
      </a:accent2>
      <a:accent3>
        <a:srgbClr val="3C4650"/>
      </a:accent3>
      <a:accent4>
        <a:srgbClr val="FCDF64"/>
      </a:accent4>
      <a:accent5>
        <a:srgbClr val="F5781E"/>
      </a:accent5>
      <a:accent6>
        <a:srgbClr val="00394D"/>
      </a:accent6>
      <a:hlink>
        <a:srgbClr val="0563C1"/>
      </a:hlink>
      <a:folHlink>
        <a:srgbClr val="954F72"/>
      </a:folHlink>
    </a:clrScheme>
    <a:fontScheme name="Västtrafik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965F-A10D-4C17-B9B9-86CF030CE35F}">
  <dimension ref="A1:AA26"/>
  <sheetViews>
    <sheetView showGridLines="0" tabSelected="1" zoomScaleNormal="100" workbookViewId="0">
      <pane xSplit="12735" topLeftCell="X1" activePane="topRight"/>
      <selection activeCell="E56" sqref="E56"/>
      <selection pane="topRight" activeCell="AC6" sqref="AC6"/>
    </sheetView>
  </sheetViews>
  <sheetFormatPr defaultRowHeight="12.75" x14ac:dyDescent="0.2"/>
  <cols>
    <col min="2" max="2" width="11.33203125" customWidth="1"/>
    <col min="3" max="3" width="19.33203125" bestFit="1" customWidth="1"/>
    <col min="4" max="4" width="8.5" bestFit="1" customWidth="1"/>
    <col min="5" max="5" width="7" bestFit="1" customWidth="1"/>
    <col min="6" max="6" width="8.1640625" bestFit="1" customWidth="1"/>
    <col min="7" max="7" width="4.6640625" bestFit="1" customWidth="1"/>
    <col min="8" max="8" width="8.1640625" bestFit="1" customWidth="1"/>
    <col min="9" max="9" width="6.33203125" bestFit="1" customWidth="1"/>
    <col min="10" max="10" width="7.5" bestFit="1" customWidth="1"/>
    <col min="11" max="11" width="6.33203125" bestFit="1" customWidth="1"/>
    <col min="12" max="12" width="7.5" bestFit="1" customWidth="1"/>
    <col min="13" max="13" width="6.33203125" bestFit="1" customWidth="1"/>
    <col min="14" max="14" width="7.5" bestFit="1" customWidth="1"/>
    <col min="15" max="15" width="6.33203125" bestFit="1" customWidth="1"/>
    <col min="16" max="16" width="7.5" bestFit="1" customWidth="1"/>
    <col min="17" max="17" width="6.33203125" bestFit="1" customWidth="1"/>
    <col min="18" max="18" width="7.5" bestFit="1" customWidth="1"/>
    <col min="19" max="19" width="6.33203125" bestFit="1" customWidth="1"/>
    <col min="20" max="20" width="7.5" bestFit="1" customWidth="1"/>
    <col min="21" max="21" width="6.33203125" bestFit="1" customWidth="1"/>
    <col min="22" max="22" width="7.5" bestFit="1" customWidth="1"/>
    <col min="23" max="23" width="6.33203125" bestFit="1" customWidth="1"/>
    <col min="24" max="24" width="7.5" bestFit="1" customWidth="1"/>
    <col min="25" max="25" width="6.33203125" bestFit="1" customWidth="1"/>
    <col min="26" max="26" width="7.6640625" customWidth="1"/>
    <col min="27" max="27" width="6.33203125" bestFit="1" customWidth="1"/>
  </cols>
  <sheetData>
    <row r="1" spans="1:27" ht="20.25" x14ac:dyDescent="0.3">
      <c r="A1" s="1" t="s">
        <v>0</v>
      </c>
    </row>
    <row r="4" spans="1:27" x14ac:dyDescent="0.2">
      <c r="B4" s="2"/>
      <c r="C4" s="2"/>
      <c r="D4" s="2" t="s">
        <v>1</v>
      </c>
      <c r="E4" s="2" t="s">
        <v>2</v>
      </c>
      <c r="F4" s="2" t="s">
        <v>3</v>
      </c>
      <c r="G4" s="3"/>
      <c r="H4" s="4">
        <v>45383</v>
      </c>
      <c r="I4" s="5"/>
      <c r="J4" s="6">
        <v>45474</v>
      </c>
      <c r="K4" s="3"/>
      <c r="L4" s="6">
        <v>45566</v>
      </c>
      <c r="M4" s="5"/>
      <c r="N4" s="6">
        <v>45658</v>
      </c>
      <c r="O4" s="3"/>
      <c r="P4" s="6">
        <v>45748</v>
      </c>
      <c r="Q4" s="5"/>
      <c r="R4" s="6">
        <v>45839</v>
      </c>
      <c r="S4" s="3"/>
      <c r="T4" s="6">
        <v>45931</v>
      </c>
      <c r="U4" s="5"/>
      <c r="V4" s="6">
        <v>46023</v>
      </c>
      <c r="W4" s="2"/>
      <c r="X4" s="6">
        <v>46113</v>
      </c>
      <c r="Y4" s="6"/>
      <c r="Z4" s="6">
        <v>46229</v>
      </c>
    </row>
    <row r="5" spans="1:27" x14ac:dyDescent="0.2">
      <c r="B5" t="s">
        <v>4</v>
      </c>
      <c r="C5" t="s">
        <v>14</v>
      </c>
      <c r="D5" t="s">
        <v>5</v>
      </c>
      <c r="E5" s="7">
        <v>0.50900000000000001</v>
      </c>
      <c r="F5">
        <v>157.24</v>
      </c>
      <c r="G5" s="8"/>
      <c r="H5">
        <v>129.57</v>
      </c>
      <c r="I5" s="9">
        <f>H5/$F5*$E5</f>
        <v>0.41942972526074784</v>
      </c>
      <c r="J5" s="10">
        <v>124.33</v>
      </c>
      <c r="K5" s="9">
        <f>J5/$F5*$E5</f>
        <v>0.40246737471381328</v>
      </c>
      <c r="L5" s="10">
        <v>116.7</v>
      </c>
      <c r="M5" s="9">
        <f>L5/$F5*$E5</f>
        <v>0.377768379547189</v>
      </c>
      <c r="N5" s="10">
        <v>123.44</v>
      </c>
      <c r="O5" s="9">
        <f>N5/$F5*$E5</f>
        <v>0.39958636479267362</v>
      </c>
      <c r="P5" s="10">
        <v>118.53</v>
      </c>
      <c r="Q5" s="9">
        <f>P5/$F5*$E5</f>
        <v>0.38369225387941996</v>
      </c>
      <c r="R5" s="10">
        <v>113.64</v>
      </c>
      <c r="S5" s="9">
        <f>R5/$F5*$E5</f>
        <v>0.36786288476214701</v>
      </c>
      <c r="T5" s="10">
        <v>115.47</v>
      </c>
      <c r="U5" s="9">
        <f>T5/$F5*$E5</f>
        <v>0.37378675909437797</v>
      </c>
      <c r="V5" s="10">
        <v>113.12</v>
      </c>
      <c r="W5" s="9">
        <f>V5/$F5*$E5</f>
        <v>0.36617959806664968</v>
      </c>
      <c r="X5" s="10">
        <v>147.27000000000001</v>
      </c>
      <c r="Y5" s="9">
        <f>X5/$F5*$E5</f>
        <v>0.47672621470363774</v>
      </c>
      <c r="Z5" s="24">
        <v>135.66</v>
      </c>
      <c r="AA5" s="25">
        <f>Z5/$F5*$E5</f>
        <v>0.43914360213686082</v>
      </c>
    </row>
    <row r="6" spans="1:27" x14ac:dyDescent="0.2">
      <c r="B6" t="s">
        <v>6</v>
      </c>
      <c r="C6" t="s">
        <v>7</v>
      </c>
      <c r="D6" t="s">
        <v>5</v>
      </c>
      <c r="E6" s="7">
        <v>0.32500000000000001</v>
      </c>
      <c r="F6">
        <v>239.1</v>
      </c>
      <c r="G6" s="8"/>
      <c r="H6">
        <v>188.6</v>
      </c>
      <c r="I6" s="9">
        <f t="shared" ref="I6:K9" si="0">H6/$F6*$E6</f>
        <v>0.25635717273107489</v>
      </c>
      <c r="J6" s="10">
        <v>177</v>
      </c>
      <c r="K6" s="9">
        <f t="shared" si="0"/>
        <v>0.24058971141781682</v>
      </c>
      <c r="L6" s="10">
        <v>164.9</v>
      </c>
      <c r="M6" s="9">
        <f t="shared" ref="M6:M9" si="1">L6/$F6*$E6</f>
        <v>0.2241426181514011</v>
      </c>
      <c r="N6" s="10">
        <v>173.7</v>
      </c>
      <c r="O6" s="9">
        <f t="shared" ref="O6:O9" si="2">N6/$F6*$E6</f>
        <v>0.23610414052697618</v>
      </c>
      <c r="P6" s="10">
        <v>169.7</v>
      </c>
      <c r="Q6" s="9">
        <f>P6/$F6*$E6</f>
        <v>0.23066708490171475</v>
      </c>
      <c r="R6" s="10">
        <v>151.9</v>
      </c>
      <c r="S6" s="9">
        <f>R6/$F6*$E6</f>
        <v>0.20647218736930156</v>
      </c>
      <c r="T6" s="10">
        <v>181.2</v>
      </c>
      <c r="U6" s="9">
        <f>T6/$F6*$E6</f>
        <v>0.24629861982434129</v>
      </c>
      <c r="V6" s="10">
        <v>209.8</v>
      </c>
      <c r="W6" s="9">
        <f>V6/$F6*$E6</f>
        <v>0.28517356754496032</v>
      </c>
      <c r="X6" s="10">
        <v>234.1</v>
      </c>
      <c r="Y6" s="9">
        <f>X6/$F6*$E6</f>
        <v>0.31820368046842323</v>
      </c>
      <c r="Z6" s="26">
        <v>240.9</v>
      </c>
      <c r="AA6" s="9">
        <f>Z6/$F6*$E6</f>
        <v>0.32744667503136765</v>
      </c>
    </row>
    <row r="7" spans="1:27" x14ac:dyDescent="0.2">
      <c r="B7" t="s">
        <v>8</v>
      </c>
      <c r="C7" t="s">
        <v>9</v>
      </c>
      <c r="D7" t="s">
        <v>5</v>
      </c>
      <c r="E7" s="7">
        <v>7.1999999999999995E-2</v>
      </c>
      <c r="F7">
        <v>188.8</v>
      </c>
      <c r="G7" s="8"/>
      <c r="H7">
        <v>180.4</v>
      </c>
      <c r="I7" s="9">
        <f t="shared" si="0"/>
        <v>6.8796610169491526E-2</v>
      </c>
      <c r="J7" s="10">
        <v>179.8</v>
      </c>
      <c r="K7" s="9">
        <f t="shared" si="0"/>
        <v>6.8567796610169485E-2</v>
      </c>
      <c r="L7" s="10">
        <v>180.7</v>
      </c>
      <c r="M7" s="9">
        <f t="shared" si="1"/>
        <v>6.8911016949152526E-2</v>
      </c>
      <c r="N7" s="10">
        <v>176.7</v>
      </c>
      <c r="O7" s="9">
        <f t="shared" si="2"/>
        <v>6.7385593220338977E-2</v>
      </c>
      <c r="P7" s="10">
        <v>178.2</v>
      </c>
      <c r="Q7" s="9">
        <f>P7/$F7*$E7</f>
        <v>6.7957627118644059E-2</v>
      </c>
      <c r="R7" s="10">
        <v>176.7</v>
      </c>
      <c r="S7" s="9">
        <f>R7/$F7*$E7</f>
        <v>6.7385593220338977E-2</v>
      </c>
      <c r="T7" s="10">
        <v>177.7</v>
      </c>
      <c r="U7" s="9">
        <f>T7/$F7*$E7</f>
        <v>6.7766949152542361E-2</v>
      </c>
      <c r="V7" s="10">
        <v>176.5</v>
      </c>
      <c r="W7" s="9">
        <f>V7/$F7*$E7</f>
        <v>6.7309322033898292E-2</v>
      </c>
      <c r="X7" s="10">
        <v>178.3</v>
      </c>
      <c r="Y7" s="9">
        <f>X7/$F7*$E7</f>
        <v>6.7995762711864402E-2</v>
      </c>
      <c r="Z7" s="26">
        <v>179.2</v>
      </c>
      <c r="AA7" s="9">
        <f>Z7/$F7*$E7</f>
        <v>6.8338983050847443E-2</v>
      </c>
    </row>
    <row r="8" spans="1:27" x14ac:dyDescent="0.2">
      <c r="B8" t="s">
        <v>10</v>
      </c>
      <c r="C8" t="s">
        <v>15</v>
      </c>
      <c r="D8" t="s">
        <v>5</v>
      </c>
      <c r="E8" s="7">
        <v>5.6000000000000001E-2</v>
      </c>
      <c r="F8">
        <v>140.77000000000001</v>
      </c>
      <c r="G8" s="8"/>
      <c r="H8">
        <v>135.01</v>
      </c>
      <c r="I8" s="9">
        <f t="shared" si="0"/>
        <v>5.3708602685231227E-2</v>
      </c>
      <c r="J8" s="10">
        <v>131.82</v>
      </c>
      <c r="K8" s="9">
        <f t="shared" si="0"/>
        <v>5.2439582297364493E-2</v>
      </c>
      <c r="L8" s="10">
        <v>121.27</v>
      </c>
      <c r="M8" s="9">
        <f t="shared" si="1"/>
        <v>4.8242665340626552E-2</v>
      </c>
      <c r="N8" s="10">
        <v>124.68</v>
      </c>
      <c r="O8" s="9">
        <f t="shared" si="2"/>
        <v>4.9599204375932376E-2</v>
      </c>
      <c r="P8" s="10">
        <v>114.89</v>
      </c>
      <c r="Q8" s="9">
        <f>P8/$F8*$E8</f>
        <v>4.570462456489309E-2</v>
      </c>
      <c r="R8" s="10">
        <v>114.19</v>
      </c>
      <c r="S8" s="9">
        <f>R8/$F8*$E8</f>
        <v>4.5426156141223265E-2</v>
      </c>
      <c r="T8" s="10">
        <v>114.67</v>
      </c>
      <c r="U8" s="9">
        <f>T8/$F8*$E8</f>
        <v>4.5617105917454E-2</v>
      </c>
      <c r="V8" s="10">
        <v>108.65</v>
      </c>
      <c r="W8" s="9">
        <f>V8/$F8*$E8</f>
        <v>4.3222277473893581E-2</v>
      </c>
      <c r="X8" s="10">
        <v>126.66</v>
      </c>
      <c r="Y8" s="9">
        <f>X8/$F8*$E8</f>
        <v>5.0386872202884132E-2</v>
      </c>
      <c r="Z8" s="26">
        <v>125.21</v>
      </c>
      <c r="AA8" s="9">
        <f>Z8/$F8*$E8</f>
        <v>4.9810044753853797E-2</v>
      </c>
    </row>
    <row r="9" spans="1:27" x14ac:dyDescent="0.2">
      <c r="B9" s="2" t="s">
        <v>11</v>
      </c>
      <c r="C9" s="2" t="s">
        <v>12</v>
      </c>
      <c r="D9" s="2" t="s">
        <v>5</v>
      </c>
      <c r="E9" s="11">
        <v>3.7999999999999999E-2</v>
      </c>
      <c r="F9" s="2">
        <v>195.3</v>
      </c>
      <c r="G9" s="3"/>
      <c r="H9" s="2">
        <v>170.3</v>
      </c>
      <c r="I9" s="12">
        <f t="shared" si="0"/>
        <v>3.3135688684075786E-2</v>
      </c>
      <c r="J9" s="22">
        <v>126.2</v>
      </c>
      <c r="K9" s="12">
        <f t="shared" si="0"/>
        <v>2.4555043522785456E-2</v>
      </c>
      <c r="L9" s="22">
        <v>101.1</v>
      </c>
      <c r="M9" s="12">
        <f t="shared" si="1"/>
        <v>1.9671274961597537E-2</v>
      </c>
      <c r="N9" s="22">
        <v>159</v>
      </c>
      <c r="O9" s="12">
        <f t="shared" si="2"/>
        <v>3.0937019969278032E-2</v>
      </c>
      <c r="P9" s="22">
        <v>150.30000000000001</v>
      </c>
      <c r="Q9" s="12">
        <f>P9/$F9*$E9</f>
        <v>2.9244239631336405E-2</v>
      </c>
      <c r="R9" s="23">
        <v>111.3</v>
      </c>
      <c r="S9" s="12">
        <f>R9/$F9*$E9</f>
        <v>2.1655913978494621E-2</v>
      </c>
      <c r="T9" s="22">
        <v>156</v>
      </c>
      <c r="U9" s="12">
        <f>T9/$F9*$E9</f>
        <v>3.0353302611367122E-2</v>
      </c>
      <c r="V9" s="22">
        <v>157.6</v>
      </c>
      <c r="W9" s="12">
        <f>V9/$F9*$E9</f>
        <v>3.0664618535586274E-2</v>
      </c>
      <c r="X9" s="22">
        <v>155.1</v>
      </c>
      <c r="Y9" s="12">
        <f>X9/$F9*$E9</f>
        <v>3.0178187403993851E-2</v>
      </c>
      <c r="Z9" s="23">
        <v>188.3</v>
      </c>
      <c r="AA9" s="12">
        <f>Z9/$F9*$E9</f>
        <v>3.6637992831541219E-2</v>
      </c>
    </row>
    <row r="10" spans="1:27" x14ac:dyDescent="0.2">
      <c r="G10" s="13">
        <v>100</v>
      </c>
      <c r="H10" s="14"/>
      <c r="I10" s="15">
        <f>SUM(I5:I9)*100</f>
        <v>83.142779953062131</v>
      </c>
      <c r="J10" s="14"/>
      <c r="K10" s="15">
        <f>SUM(K5:K9)*100</f>
        <v>78.861950856194937</v>
      </c>
      <c r="M10" s="15">
        <f>SUM(M5:M9)*100</f>
        <v>73.873595494996664</v>
      </c>
      <c r="O10" s="15">
        <f>SUM(O5:O9)*100</f>
        <v>78.361232288519915</v>
      </c>
      <c r="Q10" s="15">
        <f>SUM(Q5:Q9)*100</f>
        <v>75.72658300960083</v>
      </c>
      <c r="S10" s="15">
        <f>SUM(S5:S9)*100</f>
        <v>70.880273547150551</v>
      </c>
      <c r="U10" s="15">
        <f>SUM(U5:U9)*100</f>
        <v>76.382273660008281</v>
      </c>
      <c r="W10" s="15">
        <f>SUM(W5:W9)*100</f>
        <v>79.254938365498816</v>
      </c>
      <c r="Y10" s="15">
        <f>SUM(Y5:Y9)*100</f>
        <v>94.349071749080323</v>
      </c>
      <c r="AA10" s="15">
        <f>SUM(AA5:AA9)*100</f>
        <v>92.137729780447089</v>
      </c>
    </row>
    <row r="13" spans="1:27" x14ac:dyDescent="0.2">
      <c r="B13" s="16" t="s">
        <v>13</v>
      </c>
      <c r="C13" s="17"/>
    </row>
    <row r="14" spans="1:27" x14ac:dyDescent="0.2">
      <c r="B14" s="18">
        <v>45292</v>
      </c>
      <c r="C14" s="19">
        <v>100</v>
      </c>
    </row>
    <row r="15" spans="1:27" x14ac:dyDescent="0.2">
      <c r="B15" s="18">
        <v>45383</v>
      </c>
      <c r="C15" s="19">
        <v>83.04</v>
      </c>
    </row>
    <row r="16" spans="1:27" x14ac:dyDescent="0.2">
      <c r="B16" s="18">
        <v>45474</v>
      </c>
      <c r="C16" s="20">
        <f>IF(K10&gt;0,K10,"")</f>
        <v>78.861950856194937</v>
      </c>
    </row>
    <row r="17" spans="2:15" x14ac:dyDescent="0.2">
      <c r="B17" s="18">
        <v>45566</v>
      </c>
      <c r="C17" s="20">
        <f>IF(M10&gt;0,M10,"")</f>
        <v>73.873595494996664</v>
      </c>
    </row>
    <row r="18" spans="2:15" x14ac:dyDescent="0.2">
      <c r="B18" s="18">
        <v>45658</v>
      </c>
      <c r="C18" s="20">
        <f>IF(O10&gt;0,O10,"")</f>
        <v>78.361232288519915</v>
      </c>
    </row>
    <row r="19" spans="2:15" x14ac:dyDescent="0.2">
      <c r="B19" s="18">
        <v>45748</v>
      </c>
      <c r="C19" s="20">
        <f>IF(Q$10&gt;0,Q$10,"")</f>
        <v>75.72658300960083</v>
      </c>
    </row>
    <row r="20" spans="2:15" x14ac:dyDescent="0.2">
      <c r="B20" s="18">
        <v>45839</v>
      </c>
      <c r="C20" s="20">
        <f>IF(S$10&gt;0,S$10,"")</f>
        <v>70.880273547150551</v>
      </c>
    </row>
    <row r="21" spans="2:15" x14ac:dyDescent="0.2">
      <c r="B21" s="18">
        <v>45931</v>
      </c>
      <c r="C21" s="20">
        <f>IF(U$10&gt;0,U$10,"")</f>
        <v>76.382273660008281</v>
      </c>
    </row>
    <row r="22" spans="2:15" x14ac:dyDescent="0.2">
      <c r="B22" s="18">
        <v>46023</v>
      </c>
      <c r="C22" s="20">
        <f>IF(W$10&gt;0,W$10,"")</f>
        <v>79.254938365498816</v>
      </c>
    </row>
    <row r="23" spans="2:15" x14ac:dyDescent="0.2">
      <c r="B23" s="18">
        <v>46113</v>
      </c>
      <c r="C23" s="20">
        <f>Y10</f>
        <v>94.349071749080323</v>
      </c>
      <c r="O23" s="10"/>
    </row>
    <row r="24" spans="2:15" x14ac:dyDescent="0.2">
      <c r="B24" s="18">
        <v>46229</v>
      </c>
      <c r="C24" s="20">
        <f>AA10</f>
        <v>92.137729780447089</v>
      </c>
    </row>
    <row r="26" spans="2:15" x14ac:dyDescent="0.2">
      <c r="F26" s="21"/>
      <c r="H26" s="21"/>
    </row>
  </sheetData>
  <pageMargins left="0.7" right="0.7" top="0.75" bottom="0.75" header="0.3" footer="0.3"/>
  <pageSetup paperSize="9" orientation="landscape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C3F2-DB55-443D-B9CC-51669AD3321E}">
  <dimension ref="A1:AK29"/>
  <sheetViews>
    <sheetView showGridLines="0" zoomScaleNormal="100" workbookViewId="0">
      <pane xSplit="13485" topLeftCell="AF1" activePane="topRight"/>
      <selection activeCell="C30" sqref="C30"/>
      <selection pane="topRight" activeCell="AQ27" sqref="AQ27"/>
    </sheetView>
  </sheetViews>
  <sheetFormatPr defaultRowHeight="12.75" x14ac:dyDescent="0.2"/>
  <cols>
    <col min="2" max="2" width="11.33203125" customWidth="1"/>
    <col min="3" max="3" width="19.33203125" bestFit="1" customWidth="1"/>
    <col min="4" max="4" width="8.5" bestFit="1" customWidth="1"/>
    <col min="5" max="5" width="7" bestFit="1" customWidth="1"/>
    <col min="6" max="6" width="8.1640625" bestFit="1" customWidth="1"/>
    <col min="7" max="7" width="4.6640625" bestFit="1" customWidth="1"/>
    <col min="8" max="8" width="8.1640625" bestFit="1" customWidth="1"/>
    <col min="9" max="9" width="6.33203125" bestFit="1" customWidth="1"/>
    <col min="10" max="10" width="7.5" bestFit="1" customWidth="1"/>
    <col min="11" max="11" width="6.33203125" bestFit="1" customWidth="1"/>
    <col min="12" max="12" width="7.5" bestFit="1" customWidth="1"/>
    <col min="13" max="13" width="6.33203125" bestFit="1" customWidth="1"/>
    <col min="14" max="14" width="7.5" bestFit="1" customWidth="1"/>
    <col min="15" max="15" width="6.33203125" bestFit="1" customWidth="1"/>
    <col min="16" max="16" width="7.5" bestFit="1" customWidth="1"/>
    <col min="17" max="17" width="6.33203125" bestFit="1" customWidth="1"/>
    <col min="18" max="18" width="7.5" bestFit="1" customWidth="1"/>
    <col min="19" max="19" width="6.33203125" bestFit="1" customWidth="1"/>
    <col min="20" max="20" width="7.5" bestFit="1" customWidth="1"/>
    <col min="21" max="21" width="6.33203125" bestFit="1" customWidth="1"/>
    <col min="22" max="22" width="7.5" bestFit="1" customWidth="1"/>
    <col min="23" max="23" width="6.33203125" bestFit="1" customWidth="1"/>
    <col min="24" max="24" width="7.5" bestFit="1" customWidth="1"/>
    <col min="25" max="25" width="6.33203125" bestFit="1" customWidth="1"/>
    <col min="26" max="26" width="7.6640625" customWidth="1"/>
    <col min="27" max="27" width="6.33203125" bestFit="1" customWidth="1"/>
    <col min="28" max="28" width="7.5" bestFit="1" customWidth="1"/>
    <col min="29" max="29" width="6.33203125" bestFit="1" customWidth="1"/>
  </cols>
  <sheetData>
    <row r="1" spans="1:37" ht="20.25" x14ac:dyDescent="0.3">
      <c r="A1" s="1" t="s">
        <v>0</v>
      </c>
    </row>
    <row r="4" spans="1:37" x14ac:dyDescent="0.2">
      <c r="B4" s="2"/>
      <c r="C4" s="2"/>
      <c r="D4" s="2" t="s">
        <v>1</v>
      </c>
      <c r="E4" s="2" t="s">
        <v>2</v>
      </c>
      <c r="F4" s="2" t="s">
        <v>3</v>
      </c>
      <c r="G4" s="3"/>
      <c r="H4" s="4">
        <v>45383</v>
      </c>
      <c r="I4" s="5"/>
      <c r="J4" s="6">
        <v>45474</v>
      </c>
      <c r="K4" s="3"/>
      <c r="L4" s="6">
        <v>45566</v>
      </c>
      <c r="M4" s="5"/>
      <c r="N4" s="6">
        <v>45658</v>
      </c>
      <c r="O4" s="3"/>
      <c r="P4" s="6">
        <v>45748</v>
      </c>
      <c r="Q4" s="5"/>
      <c r="R4" s="6">
        <v>45839</v>
      </c>
      <c r="S4" s="3"/>
      <c r="T4" s="6">
        <v>45931</v>
      </c>
      <c r="U4" s="5"/>
      <c r="V4" s="6">
        <v>46023</v>
      </c>
      <c r="W4" s="2"/>
      <c r="X4" s="6">
        <v>46054</v>
      </c>
      <c r="Y4" s="2"/>
      <c r="Z4" s="6">
        <v>46082</v>
      </c>
      <c r="AA4" s="2"/>
      <c r="AB4" s="6">
        <v>46113</v>
      </c>
      <c r="AC4" s="6"/>
      <c r="AD4" s="6">
        <v>46143</v>
      </c>
      <c r="AE4" s="6"/>
      <c r="AF4" s="21">
        <v>46174</v>
      </c>
      <c r="AH4" s="21">
        <v>46204</v>
      </c>
      <c r="AJ4" s="6">
        <v>46235</v>
      </c>
    </row>
    <row r="5" spans="1:37" x14ac:dyDescent="0.2">
      <c r="B5" t="s">
        <v>4</v>
      </c>
      <c r="C5" t="s">
        <v>14</v>
      </c>
      <c r="D5" t="s">
        <v>5</v>
      </c>
      <c r="E5" s="7">
        <v>0.50900000000000001</v>
      </c>
      <c r="F5">
        <v>157.24</v>
      </c>
      <c r="G5" s="8"/>
      <c r="H5">
        <v>129.57</v>
      </c>
      <c r="I5" s="9">
        <f>H5/$F5*$E5</f>
        <v>0.41942972526074784</v>
      </c>
      <c r="J5" s="10">
        <v>124.33</v>
      </c>
      <c r="K5" s="9">
        <f>J5/$F5*$E5</f>
        <v>0.40246737471381328</v>
      </c>
      <c r="L5" s="10">
        <v>116.7</v>
      </c>
      <c r="M5" s="9">
        <f>L5/$F5*$E5</f>
        <v>0.377768379547189</v>
      </c>
      <c r="N5" s="10">
        <v>123.44</v>
      </c>
      <c r="O5" s="9">
        <f>N5/$F5*$E5</f>
        <v>0.39958636479267362</v>
      </c>
      <c r="P5" s="10">
        <v>118.53</v>
      </c>
      <c r="Q5" s="9">
        <f>P5/$F5*$E5</f>
        <v>0.38369225387941996</v>
      </c>
      <c r="R5" s="10">
        <v>113.64</v>
      </c>
      <c r="S5" s="9">
        <f>R5/$F5*$E5</f>
        <v>0.36786288476214701</v>
      </c>
      <c r="T5" s="10">
        <v>115.47</v>
      </c>
      <c r="U5" s="9">
        <f>T5/$F5*$E5</f>
        <v>0.37378675909437797</v>
      </c>
      <c r="V5" s="10">
        <v>113.12</v>
      </c>
      <c r="W5" s="9">
        <f>V5/$F5*$E5</f>
        <v>0.36617959806664968</v>
      </c>
      <c r="X5" s="10">
        <v>112.74</v>
      </c>
      <c r="Y5" s="9">
        <f>X5/$F5*$E5</f>
        <v>0.36494950394301701</v>
      </c>
      <c r="Z5" s="10">
        <v>115.44</v>
      </c>
      <c r="AA5" s="9">
        <f>Z5/$F5*$E5</f>
        <v>0.37368964640040703</v>
      </c>
      <c r="AB5" s="10">
        <v>147.27000000000001</v>
      </c>
      <c r="AC5" s="9">
        <f>AB5/$F5*$E5</f>
        <v>0.47672621470363774</v>
      </c>
      <c r="AD5" s="10">
        <v>158.80000000000001</v>
      </c>
      <c r="AE5" s="9">
        <f>AD5/$F5*$E5</f>
        <v>0.51404986008649201</v>
      </c>
      <c r="AF5" s="24">
        <v>147.94999999999999</v>
      </c>
      <c r="AG5" s="25">
        <f>AF5/$F5*$E5</f>
        <v>0.47892743576698038</v>
      </c>
      <c r="AH5" s="24">
        <v>135.66</v>
      </c>
      <c r="AI5" s="25">
        <f>AH5/$F5*$E5</f>
        <v>0.43914360213686082</v>
      </c>
      <c r="AJ5" s="27">
        <v>125.55</v>
      </c>
      <c r="AK5" s="25">
        <f>AJ5/$F5*$E5</f>
        <v>0.40641662426863395</v>
      </c>
    </row>
    <row r="6" spans="1:37" x14ac:dyDescent="0.2">
      <c r="B6" t="s">
        <v>6</v>
      </c>
      <c r="C6" t="s">
        <v>7</v>
      </c>
      <c r="D6" t="s">
        <v>5</v>
      </c>
      <c r="E6" s="7">
        <v>0.32500000000000001</v>
      </c>
      <c r="F6">
        <v>239.1</v>
      </c>
      <c r="G6" s="8"/>
      <c r="H6">
        <v>188.6</v>
      </c>
      <c r="I6" s="9">
        <f t="shared" ref="I6:K9" si="0">H6/$F6*$E6</f>
        <v>0.25635717273107489</v>
      </c>
      <c r="J6" s="10">
        <v>177</v>
      </c>
      <c r="K6" s="9">
        <f t="shared" si="0"/>
        <v>0.24058971141781682</v>
      </c>
      <c r="L6" s="10">
        <v>164.9</v>
      </c>
      <c r="M6" s="9">
        <f t="shared" ref="M6:M9" si="1">L6/$F6*$E6</f>
        <v>0.2241426181514011</v>
      </c>
      <c r="N6" s="10">
        <v>173.7</v>
      </c>
      <c r="O6" s="9">
        <f t="shared" ref="O6:O9" si="2">N6/$F6*$E6</f>
        <v>0.23610414052697618</v>
      </c>
      <c r="P6" s="10">
        <v>169.7</v>
      </c>
      <c r="Q6" s="9">
        <f>P6/$F6*$E6</f>
        <v>0.23066708490171475</v>
      </c>
      <c r="R6" s="10">
        <v>151.9</v>
      </c>
      <c r="S6" s="9">
        <f>R6/$F6*$E6</f>
        <v>0.20647218736930156</v>
      </c>
      <c r="T6" s="10">
        <v>181.2</v>
      </c>
      <c r="U6" s="9">
        <f>T6/$F6*$E6</f>
        <v>0.24629861982434129</v>
      </c>
      <c r="V6" s="10">
        <v>209.8</v>
      </c>
      <c r="W6" s="9">
        <f>V6/$F6*$E6</f>
        <v>0.28517356754496032</v>
      </c>
      <c r="X6" s="10">
        <v>209.8</v>
      </c>
      <c r="Y6" s="9">
        <f>X6/$F6*$E6</f>
        <v>0.28517356754496032</v>
      </c>
      <c r="Z6" s="10">
        <v>211.4</v>
      </c>
      <c r="AA6" s="9">
        <f>Z6/$F6*$E6</f>
        <v>0.28734838979506488</v>
      </c>
      <c r="AB6" s="10">
        <v>234.1</v>
      </c>
      <c r="AC6" s="9">
        <f>AB6/$F6*$E6</f>
        <v>0.31820368046842323</v>
      </c>
      <c r="AD6" s="10">
        <v>269.39999999999998</v>
      </c>
      <c r="AE6" s="9">
        <f>AD6/$F6*$E6</f>
        <v>0.36618569636135506</v>
      </c>
      <c r="AF6" s="26">
        <v>255.2</v>
      </c>
      <c r="AG6" s="9">
        <f>AF6/$F6*$E6</f>
        <v>0.34688414889167712</v>
      </c>
      <c r="AH6" s="26">
        <v>240.9</v>
      </c>
      <c r="AI6" s="9">
        <f>AH6/$F6*$E6</f>
        <v>0.32744667503136765</v>
      </c>
      <c r="AJ6" s="27">
        <v>246.6</v>
      </c>
      <c r="AK6" s="9">
        <f>AJ6/$F6*$E6</f>
        <v>0.33519447929736512</v>
      </c>
    </row>
    <row r="7" spans="1:37" x14ac:dyDescent="0.2">
      <c r="B7" t="s">
        <v>8</v>
      </c>
      <c r="C7" t="s">
        <v>9</v>
      </c>
      <c r="D7" t="s">
        <v>5</v>
      </c>
      <c r="E7" s="7">
        <v>7.1999999999999995E-2</v>
      </c>
      <c r="F7">
        <v>188.8</v>
      </c>
      <c r="G7" s="8"/>
      <c r="H7">
        <v>180.4</v>
      </c>
      <c r="I7" s="9">
        <f t="shared" si="0"/>
        <v>6.8796610169491526E-2</v>
      </c>
      <c r="J7" s="10">
        <v>179.8</v>
      </c>
      <c r="K7" s="9">
        <f t="shared" si="0"/>
        <v>6.8567796610169485E-2</v>
      </c>
      <c r="L7" s="10">
        <v>180.7</v>
      </c>
      <c r="M7" s="9">
        <f t="shared" si="1"/>
        <v>6.8911016949152526E-2</v>
      </c>
      <c r="N7" s="10">
        <v>176.7</v>
      </c>
      <c r="O7" s="9">
        <f t="shared" si="2"/>
        <v>6.7385593220338977E-2</v>
      </c>
      <c r="P7" s="10">
        <v>178.2</v>
      </c>
      <c r="Q7" s="9">
        <f>P7/$F7*$E7</f>
        <v>6.7957627118644059E-2</v>
      </c>
      <c r="R7" s="10">
        <v>176.7</v>
      </c>
      <c r="S7" s="9">
        <f>R7/$F7*$E7</f>
        <v>6.7385593220338977E-2</v>
      </c>
      <c r="T7" s="10">
        <v>177.7</v>
      </c>
      <c r="U7" s="9">
        <f>T7/$F7*$E7</f>
        <v>6.7766949152542361E-2</v>
      </c>
      <c r="V7" s="10">
        <v>176.5</v>
      </c>
      <c r="W7" s="9">
        <f>V7/$F7*$E7</f>
        <v>6.7309322033898292E-2</v>
      </c>
      <c r="X7" s="10">
        <v>175.9</v>
      </c>
      <c r="Y7" s="9">
        <f>X7/$F7*$E7</f>
        <v>6.7080508474576264E-2</v>
      </c>
      <c r="Z7" s="10">
        <v>176.1</v>
      </c>
      <c r="AA7" s="9">
        <f>Z7/$F7*$E7</f>
        <v>6.7156779661016935E-2</v>
      </c>
      <c r="AB7" s="10">
        <v>178.3</v>
      </c>
      <c r="AC7" s="9">
        <f>AB7/$F7*$E7</f>
        <v>6.7995762711864402E-2</v>
      </c>
      <c r="AD7" s="10">
        <v>183.1</v>
      </c>
      <c r="AE7" s="9">
        <f>AD7/$F7*$E7</f>
        <v>6.9826271186440664E-2</v>
      </c>
      <c r="AF7" s="26">
        <v>182.6</v>
      </c>
      <c r="AG7" s="9">
        <f>AF7/$F7*$E7</f>
        <v>6.9635593220338979E-2</v>
      </c>
      <c r="AH7" s="26">
        <v>179.2</v>
      </c>
      <c r="AI7" s="9">
        <f>AH7/$F7*$E7</f>
        <v>6.8338983050847443E-2</v>
      </c>
      <c r="AJ7" s="27">
        <v>172.9</v>
      </c>
      <c r="AK7" s="9">
        <f>AJ7/$F7*$E7</f>
        <v>6.5936440677966099E-2</v>
      </c>
    </row>
    <row r="8" spans="1:37" x14ac:dyDescent="0.2">
      <c r="B8" t="s">
        <v>10</v>
      </c>
      <c r="C8" t="s">
        <v>15</v>
      </c>
      <c r="D8" t="s">
        <v>5</v>
      </c>
      <c r="E8" s="7">
        <v>5.6000000000000001E-2</v>
      </c>
      <c r="F8">
        <v>140.77000000000001</v>
      </c>
      <c r="G8" s="8"/>
      <c r="H8">
        <v>135.01</v>
      </c>
      <c r="I8" s="9">
        <f t="shared" si="0"/>
        <v>5.3708602685231227E-2</v>
      </c>
      <c r="J8" s="10">
        <v>131.82</v>
      </c>
      <c r="K8" s="9">
        <f t="shared" si="0"/>
        <v>5.2439582297364493E-2</v>
      </c>
      <c r="L8" s="10">
        <v>121.27</v>
      </c>
      <c r="M8" s="9">
        <f t="shared" si="1"/>
        <v>4.8242665340626552E-2</v>
      </c>
      <c r="N8" s="10">
        <v>124.68</v>
      </c>
      <c r="O8" s="9">
        <f t="shared" si="2"/>
        <v>4.9599204375932376E-2</v>
      </c>
      <c r="P8" s="10">
        <v>114.89</v>
      </c>
      <c r="Q8" s="9">
        <f>P8/$F8*$E8</f>
        <v>4.570462456489309E-2</v>
      </c>
      <c r="R8" s="10">
        <v>114.19</v>
      </c>
      <c r="S8" s="9">
        <f>R8/$F8*$E8</f>
        <v>4.5426156141223265E-2</v>
      </c>
      <c r="T8" s="10">
        <v>114.67</v>
      </c>
      <c r="U8" s="9">
        <f>T8/$F8*$E8</f>
        <v>4.5617105917454E-2</v>
      </c>
      <c r="V8" s="10">
        <v>108.65</v>
      </c>
      <c r="W8" s="9">
        <f>V8/$F8*$E8</f>
        <v>4.3222277473893581E-2</v>
      </c>
      <c r="X8" s="10">
        <v>107.81</v>
      </c>
      <c r="Y8" s="9">
        <f>X8/$F8*$E8</f>
        <v>4.2888115365489803E-2</v>
      </c>
      <c r="Z8" s="10">
        <v>110.16</v>
      </c>
      <c r="AA8" s="9">
        <f>Z8/$F8*$E8</f>
        <v>4.3822973644952759E-2</v>
      </c>
      <c r="AB8" s="10">
        <v>126.66</v>
      </c>
      <c r="AC8" s="9">
        <f>AB8/$F8*$E8</f>
        <v>5.0386872202884132E-2</v>
      </c>
      <c r="AD8" s="10">
        <v>136.68</v>
      </c>
      <c r="AE8" s="9">
        <f>AD8/$F8*$E8</f>
        <v>5.4372948781700646E-2</v>
      </c>
      <c r="AF8" s="26">
        <v>135.74</v>
      </c>
      <c r="AG8" s="9">
        <f>AF8/$F8*$E8</f>
        <v>5.3999005469915463E-2</v>
      </c>
      <c r="AH8" s="26">
        <v>125.21</v>
      </c>
      <c r="AI8" s="9">
        <f>AH8/$F8*$E8</f>
        <v>4.9810044753853797E-2</v>
      </c>
      <c r="AJ8" s="27">
        <v>111.31</v>
      </c>
      <c r="AK8" s="9">
        <f>AJ8/$F8*$E8</f>
        <v>4.4280457483838888E-2</v>
      </c>
    </row>
    <row r="9" spans="1:37" x14ac:dyDescent="0.2">
      <c r="B9" s="2" t="s">
        <v>11</v>
      </c>
      <c r="C9" s="2" t="s">
        <v>12</v>
      </c>
      <c r="D9" s="2" t="s">
        <v>5</v>
      </c>
      <c r="E9" s="11">
        <v>3.7999999999999999E-2</v>
      </c>
      <c r="F9" s="2">
        <v>195.3</v>
      </c>
      <c r="G9" s="3"/>
      <c r="H9" s="2">
        <v>170.3</v>
      </c>
      <c r="I9" s="12">
        <f t="shared" si="0"/>
        <v>3.3135688684075786E-2</v>
      </c>
      <c r="J9" s="22">
        <v>126.2</v>
      </c>
      <c r="K9" s="12">
        <f t="shared" si="0"/>
        <v>2.4555043522785456E-2</v>
      </c>
      <c r="L9" s="22">
        <v>101.1</v>
      </c>
      <c r="M9" s="12">
        <f t="shared" si="1"/>
        <v>1.9671274961597537E-2</v>
      </c>
      <c r="N9" s="22">
        <v>159</v>
      </c>
      <c r="O9" s="12">
        <f t="shared" si="2"/>
        <v>3.0937019969278032E-2</v>
      </c>
      <c r="P9" s="22">
        <v>150.30000000000001</v>
      </c>
      <c r="Q9" s="12">
        <f>P9/$F9*$E9</f>
        <v>2.9244239631336405E-2</v>
      </c>
      <c r="R9" s="23">
        <v>111.3</v>
      </c>
      <c r="S9" s="12">
        <f>R9/$F9*$E9</f>
        <v>2.1655913978494621E-2</v>
      </c>
      <c r="T9" s="22">
        <v>156</v>
      </c>
      <c r="U9" s="12">
        <f>T9/$F9*$E9</f>
        <v>3.0353302611367122E-2</v>
      </c>
      <c r="V9" s="22">
        <v>157.6</v>
      </c>
      <c r="W9" s="12">
        <f>V9/$F9*$E9</f>
        <v>3.0664618535586274E-2</v>
      </c>
      <c r="X9" s="22">
        <v>238.3</v>
      </c>
      <c r="Y9" s="12">
        <f>X9/$F9*$E9</f>
        <v>4.6366615463389653E-2</v>
      </c>
      <c r="Z9" s="22">
        <v>241.6</v>
      </c>
      <c r="AA9" s="12">
        <f>Z9/$F9*$E9</f>
        <v>4.7008704557091649E-2</v>
      </c>
      <c r="AB9" s="22">
        <v>155.1</v>
      </c>
      <c r="AC9" s="12">
        <f>AB9/$F9*$E9</f>
        <v>3.0178187403993851E-2</v>
      </c>
      <c r="AD9" s="22">
        <v>148.19999999999999</v>
      </c>
      <c r="AE9" s="12">
        <f>AD9/$F9*$E9</f>
        <v>2.8835637480798766E-2</v>
      </c>
      <c r="AF9" s="23">
        <v>186.7</v>
      </c>
      <c r="AG9" s="12">
        <f>AF9/$F9*$E9</f>
        <v>3.632667690732206E-2</v>
      </c>
      <c r="AH9" s="23">
        <v>188.3</v>
      </c>
      <c r="AI9" s="12">
        <f>AH9/$F9*$E9</f>
        <v>3.6637992831541219E-2</v>
      </c>
      <c r="AJ9" s="28">
        <v>148.80000000000001</v>
      </c>
      <c r="AK9" s="12">
        <f>AJ9/$F9*$E9</f>
        <v>2.8952380952380955E-2</v>
      </c>
    </row>
    <row r="10" spans="1:37" x14ac:dyDescent="0.2">
      <c r="G10" s="13">
        <v>100</v>
      </c>
      <c r="H10" s="14"/>
      <c r="I10" s="15">
        <f>SUM(I5:I9)*100</f>
        <v>83.142779953062131</v>
      </c>
      <c r="J10" s="14"/>
      <c r="K10" s="15">
        <f>SUM(K5:K9)*100</f>
        <v>78.861950856194937</v>
      </c>
      <c r="M10" s="15">
        <f>SUM(M5:M9)*100</f>
        <v>73.873595494996664</v>
      </c>
      <c r="O10" s="15">
        <f>SUM(O5:O9)*100</f>
        <v>78.361232288519915</v>
      </c>
      <c r="Q10" s="15">
        <f>SUM(Q5:Q9)*100</f>
        <v>75.72658300960083</v>
      </c>
      <c r="S10" s="15">
        <f>SUM(S5:S9)*100</f>
        <v>70.880273547150551</v>
      </c>
      <c r="U10" s="15">
        <f>SUM(U5:U9)*100</f>
        <v>76.382273660008281</v>
      </c>
      <c r="W10" s="15">
        <f>SUM(W5:W9)*100</f>
        <v>79.254938365498816</v>
      </c>
      <c r="Y10" s="15">
        <f>SUM(Y5:Y9)*100</f>
        <v>80.645831079143292</v>
      </c>
      <c r="AA10" s="15">
        <f>SUM(AA5:AA9)*100</f>
        <v>81.902649405853339</v>
      </c>
      <c r="AC10" s="15">
        <f>SUM(AC5:AC9)*100</f>
        <v>94.349071749080323</v>
      </c>
      <c r="AE10" s="15">
        <f>SUM(AE5:AE9)*100</f>
        <v>103.32704138967873</v>
      </c>
      <c r="AG10" s="15">
        <f>SUM(AG5:AG9)*100</f>
        <v>98.577286025623394</v>
      </c>
      <c r="AI10" s="15">
        <f>SUM(AI5:AI9)*100</f>
        <v>92.137729780447089</v>
      </c>
      <c r="AK10" s="15">
        <f>SUM(AK5:AK9)*100</f>
        <v>88.078038268018517</v>
      </c>
    </row>
    <row r="13" spans="1:37" x14ac:dyDescent="0.2">
      <c r="B13" s="16" t="s">
        <v>13</v>
      </c>
      <c r="C13" s="17"/>
    </row>
    <row r="14" spans="1:37" x14ac:dyDescent="0.2">
      <c r="B14" s="18">
        <v>45292</v>
      </c>
      <c r="C14" s="19">
        <v>100</v>
      </c>
    </row>
    <row r="15" spans="1:37" x14ac:dyDescent="0.2">
      <c r="B15" s="18">
        <v>45383</v>
      </c>
      <c r="C15" s="19">
        <v>83.04</v>
      </c>
    </row>
    <row r="16" spans="1:37" x14ac:dyDescent="0.2">
      <c r="B16" s="18">
        <v>45474</v>
      </c>
      <c r="C16" s="20">
        <f>IF(K10&gt;0,K10,"")</f>
        <v>78.861950856194937</v>
      </c>
    </row>
    <row r="17" spans="2:15" x14ac:dyDescent="0.2">
      <c r="B17" s="18">
        <v>45566</v>
      </c>
      <c r="C17" s="20">
        <f>IF(M10&gt;0,M10,"")</f>
        <v>73.873595494996664</v>
      </c>
    </row>
    <row r="18" spans="2:15" x14ac:dyDescent="0.2">
      <c r="B18" s="18">
        <v>45658</v>
      </c>
      <c r="C18" s="20">
        <f>IF(O10&gt;0,O10,"")</f>
        <v>78.361232288519915</v>
      </c>
    </row>
    <row r="19" spans="2:15" x14ac:dyDescent="0.2">
      <c r="B19" s="18">
        <v>45748</v>
      </c>
      <c r="C19" s="20">
        <f>IF(Q$10&gt;0,Q$10,"")</f>
        <v>75.72658300960083</v>
      </c>
    </row>
    <row r="20" spans="2:15" x14ac:dyDescent="0.2">
      <c r="B20" s="18">
        <v>45839</v>
      </c>
      <c r="C20" s="20">
        <f>IF(S$10&gt;0,S$10,"")</f>
        <v>70.880273547150551</v>
      </c>
    </row>
    <row r="21" spans="2:15" x14ac:dyDescent="0.2">
      <c r="B21" s="18">
        <v>45931</v>
      </c>
      <c r="C21" s="20">
        <f>IF(U$10&gt;0,U$10,"")</f>
        <v>76.382273660008281</v>
      </c>
    </row>
    <row r="22" spans="2:15" x14ac:dyDescent="0.2">
      <c r="B22" s="18">
        <v>46023</v>
      </c>
      <c r="C22" s="20">
        <f>IF(W$10&gt;0,W$10,"")</f>
        <v>79.254938365498816</v>
      </c>
    </row>
    <row r="23" spans="2:15" x14ac:dyDescent="0.2">
      <c r="B23" s="18">
        <v>46054</v>
      </c>
      <c r="C23" s="20">
        <f>IF(Y$10&gt;0,Y$10,"")</f>
        <v>80.645831079143292</v>
      </c>
    </row>
    <row r="24" spans="2:15" x14ac:dyDescent="0.2">
      <c r="B24" s="18">
        <v>46082</v>
      </c>
      <c r="C24" s="20">
        <f>IF(AA$10&gt;0,AA$10,"")</f>
        <v>81.902649405853339</v>
      </c>
    </row>
    <row r="25" spans="2:15" x14ac:dyDescent="0.2">
      <c r="B25" s="18">
        <v>46113</v>
      </c>
      <c r="C25" s="20">
        <f>AC10</f>
        <v>94.349071749080323</v>
      </c>
      <c r="O25" s="10"/>
    </row>
    <row r="26" spans="2:15" x14ac:dyDescent="0.2">
      <c r="B26" s="18">
        <v>46143</v>
      </c>
      <c r="C26" s="20">
        <f>AE10</f>
        <v>103.32704138967873</v>
      </c>
    </row>
    <row r="27" spans="2:15" x14ac:dyDescent="0.2">
      <c r="B27" s="18">
        <v>46174</v>
      </c>
      <c r="C27" s="20">
        <f>AG10</f>
        <v>98.577286025623394</v>
      </c>
    </row>
    <row r="28" spans="2:15" x14ac:dyDescent="0.2">
      <c r="B28" s="18">
        <v>46229</v>
      </c>
      <c r="C28" s="20">
        <f>AI10</f>
        <v>92.137729780447089</v>
      </c>
    </row>
    <row r="29" spans="2:15" x14ac:dyDescent="0.2">
      <c r="B29" s="18">
        <v>46260</v>
      </c>
      <c r="C29" s="20">
        <f>AK10</f>
        <v>88.078038268018517</v>
      </c>
      <c r="F29" s="21"/>
      <c r="H29" s="21"/>
    </row>
  </sheetData>
  <pageMargins left="0.7" right="0.7" top="0.75" bottom="0.75" header="0.3" footer="0.3"/>
  <pageSetup paperSize="9" orientation="landscape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Drivmedelkomponent</vt:lpstr>
      <vt:lpstr>Månadsvis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Tan</dc:creator>
  <cp:lastModifiedBy>Amy Tan</cp:lastModifiedBy>
  <dcterms:created xsi:type="dcterms:W3CDTF">2026-04-17T06:26:54Z</dcterms:created>
  <dcterms:modified xsi:type="dcterms:W3CDTF">2026-08-20T12:38:03Z</dcterms:modified>
</cp:coreProperties>
</file>